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acquisti" sheetId="1" r:id="rId1"/>
    <sheet name="consulenze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6" i="1"/>
  <c r="I11" l="1"/>
  <c r="I7"/>
  <c r="D14" i="2"/>
  <c r="D12"/>
  <c r="D10"/>
  <c r="D9"/>
  <c r="I14" i="1"/>
  <c r="I10"/>
  <c r="D5" i="2"/>
  <c r="D15"/>
</calcChain>
</file>

<file path=xl/sharedStrings.xml><?xml version="1.0" encoding="utf-8"?>
<sst xmlns="http://schemas.openxmlformats.org/spreadsheetml/2006/main" count="103" uniqueCount="79">
  <si>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</si>
  <si>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</si>
  <si>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</si>
  <si>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</si>
  <si>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</si>
  <si>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</si>
  <si>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</si>
  <si>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</si>
  <si>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</si>
  <si>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</si>
  <si>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00411590136 - COMODEPUR Spa</t>
  </si>
  <si>
    <t>CONSULENTE</t>
  </si>
  <si>
    <t>OGGETTO PRESTAZIONE</t>
  </si>
  <si>
    <t>DURATA</t>
  </si>
  <si>
    <t>IMPORTO</t>
  </si>
  <si>
    <t>CONSULENZA LEGALE</t>
  </si>
  <si>
    <t>BRUZZI LUIGI</t>
  </si>
  <si>
    <t>CONSULENZA SISTEMA GESTIONE QUALITA'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</si>
  <si>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</si>
  <si>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</si>
  <si>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</si>
  <si>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</si>
  <si>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</si>
  <si>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</si>
  <si>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Smaltimento fanghi</t>
  </si>
  <si>
    <t>BIOAGRITALIA srl - 00942330192</t>
  </si>
  <si>
    <t>BIOAGRITALIA srl - 00942330193</t>
  </si>
  <si>
    <t>Servizio noleggio autogrù</t>
  </si>
  <si>
    <t>Affidamento diretto</t>
  </si>
  <si>
    <t>FRETI A. &amp; C. sas - 02091800132</t>
  </si>
  <si>
    <t>Fornitura soluzione idroalcolica</t>
  </si>
  <si>
    <t>TILMANNS SPA - 00754250157</t>
  </si>
  <si>
    <t>fornitura polielettrolita disidratazione fanghi</t>
  </si>
  <si>
    <t>Fornitura energia elettrica</t>
  </si>
  <si>
    <t xml:space="preserve">appalto </t>
  </si>
  <si>
    <t>BOTTA STEFANO</t>
  </si>
  <si>
    <t>€/ton.                   34,00</t>
  </si>
  <si>
    <t>€/ton.                   49,98</t>
  </si>
  <si>
    <t>€/ton.                   51,50</t>
  </si>
  <si>
    <t>EVERGREEN ITALIA srl - 02210440182</t>
  </si>
  <si>
    <t>AZIENDA AGRICOLA ALLEVI srl - 01001190188 - Capogruppo</t>
  </si>
  <si>
    <t>C.R.E. spa - 06244820152</t>
  </si>
  <si>
    <t>57280014AAD</t>
  </si>
  <si>
    <t>POZZI PIERGIORGIO</t>
  </si>
  <si>
    <t>MEMBRO ORGANISMO DI VIGILANZA</t>
  </si>
  <si>
    <t>PRESIDENTE ORGANISMO DI VIGILANZA</t>
  </si>
  <si>
    <t>fornitura polielettrolita trattamento biologico</t>
  </si>
  <si>
    <t>AVV. ROBERTO DENTI</t>
  </si>
  <si>
    <t>1/1/2016 - 31/12/2016</t>
  </si>
  <si>
    <t>01/01/2016 - 31/12/2016</t>
  </si>
  <si>
    <t>EGEA COMMERCIALE srl - 02439760162</t>
  </si>
  <si>
    <t>EDISON ENERGIA spa - 06722600019</t>
  </si>
  <si>
    <t>GALA spa - 06832931007</t>
  </si>
  <si>
    <t>A2A ENERGIA spa - 12883420155</t>
  </si>
  <si>
    <t>AGSM ENERGIA spa - 02770130231</t>
  </si>
  <si>
    <t>ENI ACAM CLIENTI - 01146130115</t>
  </si>
  <si>
    <t>€/MVh                47,639</t>
  </si>
  <si>
    <t>6167013C1C</t>
  </si>
  <si>
    <t>6544860D51</t>
  </si>
  <si>
    <t>65109161DB</t>
  </si>
  <si>
    <t>654109170C</t>
  </si>
  <si>
    <t>6512947DE0</t>
  </si>
  <si>
    <t>SECAM SRL - 01118170396</t>
  </si>
  <si>
    <t>ANNO 2016 (DAL 1.1.2016 AL 31.12.2016)</t>
  </si>
  <si>
    <t>€/kg.                       1,45</t>
  </si>
  <si>
    <t>€/kg.                       2,75</t>
  </si>
  <si>
    <t>BUYPRO</t>
  </si>
  <si>
    <t>CONSULENZA GARA ELETTRONICA ENERGIA ELETTRICA</t>
  </si>
  <si>
    <t>6684964ECB</t>
  </si>
  <si>
    <t>fornitura membrane e diffusori per ossidazione</t>
  </si>
  <si>
    <t>XYLEM WATER SOLUTIONS ITALIA srl - 00889400156</t>
  </si>
  <si>
    <t>03/05/2016 - 08/07/2016</t>
  </si>
  <si>
    <t>CONIO CLAUDIO</t>
  </si>
  <si>
    <t>CORSO DI ADDESTRAMENTO SGS</t>
  </si>
  <si>
    <t>RIELLA EMMA</t>
  </si>
  <si>
    <t>NOTAIO</t>
  </si>
  <si>
    <t>STUDIO LEGALE SZA</t>
  </si>
  <si>
    <t>CONSULENZA REVISIONE STATUTO</t>
  </si>
  <si>
    <t>STUDIO LEGALE TESAURO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</si>
</sst>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 applyAlignment="1">
      <alignment horizontal="left"/>
    </xf>
    <xf numFmtId="0" fontId="3" fillId="0" borderId="1" xfId="0" applyFont="1" applyBorder="1"/>
    <xf numFmtId="44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44" fontId="3" fillId="0" borderId="2" xfId="1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44" fontId="3" fillId="0" borderId="3" xfId="1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44" fontId="3" fillId="0" borderId="4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0" fontId="0" fillId="0" borderId="1" xfId="0" applyBorder="1"/>
    <xf numFmtId="4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44" fontId="3" fillId="0" borderId="6" xfId="1" applyNumberFormat="1" applyFont="1" applyBorder="1"/>
    <xf numFmtId="44" fontId="5" fillId="0" borderId="3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44" fontId="3" fillId="0" borderId="8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11" fontId="3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" fontId="3" fillId="0" borderId="1" xfId="0" quotePrefix="1" applyNumberFormat="1" applyFont="1" applyBorder="1" applyAlignment="1">
      <alignment horizontal="left"/>
    </xf>
    <xf numFmtId="1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" fontId="0" fillId="0" borderId="0" xfId="0" applyNumberFormat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D1" workbookViewId="0">
      <selection activeCell="I13" sqref="I13"/>
    </sheetView>
  </sheetViews>
  <sheetFormatPr defaultRowHeight="15"/>
  <cols>
    <col min="1" max="1" width="21.140625" style="32" customWidth="1"/>
    <col min="2" max="2" width="31.5703125" customWidth="1"/>
    <col min="3" max="3" width="25.710937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>
      <c r="A1" s="46" t="s">
        <v>0</v>
      </c>
    </row>
    <row r="2" spans="1:10">
      <c r="A2" s="46" t="s">
        <v>63</v>
      </c>
    </row>
    <row r="5" spans="1:10" s="12" customFormat="1" ht="66" customHeight="1">
      <c r="A5" s="10" t="s">
        <v>1</v>
      </c>
      <c r="B5" s="11" t="s">
        <v>3</v>
      </c>
      <c r="C5" s="10" t="s">
        <v>2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59"/>
    </row>
    <row r="6" spans="1:10" s="9" customFormat="1" ht="12">
      <c r="A6" s="39">
        <v>5728006415</v>
      </c>
      <c r="B6" s="16" t="s">
        <v>10</v>
      </c>
      <c r="C6" s="16" t="s">
        <v>24</v>
      </c>
      <c r="D6" s="17" t="s">
        <v>34</v>
      </c>
      <c r="E6" s="17" t="s">
        <v>39</v>
      </c>
      <c r="F6" s="17" t="s">
        <v>39</v>
      </c>
      <c r="G6" s="18" t="s">
        <v>37</v>
      </c>
      <c r="H6" s="63"/>
      <c r="I6" s="49">
        <f>28034.78+24575.16+26077.56+24805.07+26219.51+24219.31+23186.72+12661.93+19839.06+26200.52+24298.28+24621.15</f>
        <v>284739.05</v>
      </c>
      <c r="J6" s="33"/>
    </row>
    <row r="7" spans="1:10" s="9" customFormat="1" ht="12">
      <c r="A7" s="40" t="s">
        <v>42</v>
      </c>
      <c r="B7" s="20"/>
      <c r="C7" s="20"/>
      <c r="D7" s="21"/>
      <c r="E7" s="21" t="s">
        <v>25</v>
      </c>
      <c r="F7" s="21" t="s">
        <v>26</v>
      </c>
      <c r="G7" s="22" t="s">
        <v>38</v>
      </c>
      <c r="H7" s="55" t="s">
        <v>48</v>
      </c>
      <c r="I7" s="22">
        <f>28741.12+22665.15+24392.46+22662.06+27540.14+19639.01+22715.62+17568.71+16315.2+20935.78+27003.51+24199.85</f>
        <v>274378.61</v>
      </c>
      <c r="J7" s="33"/>
    </row>
    <row r="8" spans="1:10" s="9" customFormat="1" ht="12">
      <c r="A8" s="40"/>
      <c r="B8" s="20"/>
      <c r="C8" s="20"/>
      <c r="D8" s="21"/>
      <c r="E8" s="21" t="s">
        <v>40</v>
      </c>
      <c r="F8" s="21"/>
      <c r="G8" s="22"/>
      <c r="H8" s="55"/>
      <c r="I8" s="22"/>
    </row>
    <row r="9" spans="1:10" s="9" customFormat="1" ht="12">
      <c r="A9" s="40"/>
      <c r="B9" s="20"/>
      <c r="C9" s="20"/>
      <c r="D9" s="21"/>
      <c r="E9" s="21" t="s">
        <v>41</v>
      </c>
      <c r="F9" s="21"/>
      <c r="G9" s="22"/>
      <c r="H9" s="62"/>
      <c r="I9" s="22"/>
    </row>
    <row r="10" spans="1:10">
      <c r="A10" s="41" t="s">
        <v>61</v>
      </c>
      <c r="B10" s="5" t="s">
        <v>10</v>
      </c>
      <c r="C10" s="5" t="s">
        <v>27</v>
      </c>
      <c r="D10" s="5" t="s">
        <v>28</v>
      </c>
      <c r="E10" s="5" t="s">
        <v>29</v>
      </c>
      <c r="F10" s="5" t="s">
        <v>29</v>
      </c>
      <c r="G10" s="6">
        <v>50000</v>
      </c>
      <c r="H10" s="7" t="s">
        <v>49</v>
      </c>
      <c r="I10" s="6">
        <f>2100+2288+1100+1728+1365+2496+25627.5+3036+1520</f>
        <v>41260.5</v>
      </c>
      <c r="J10" s="64"/>
    </row>
    <row r="11" spans="1:10" s="38" customFormat="1" ht="24">
      <c r="A11" s="42" t="s">
        <v>60</v>
      </c>
      <c r="B11" s="35" t="s">
        <v>10</v>
      </c>
      <c r="C11" s="34" t="s">
        <v>30</v>
      </c>
      <c r="D11" s="35" t="s">
        <v>28</v>
      </c>
      <c r="E11" s="35" t="s">
        <v>62</v>
      </c>
      <c r="F11" s="35" t="s">
        <v>62</v>
      </c>
      <c r="G11" s="36" t="s">
        <v>36</v>
      </c>
      <c r="H11" s="37" t="s">
        <v>49</v>
      </c>
      <c r="I11" s="36">
        <f>967.64+2677.84+881.28+3644.12+2766.24+2730.88+4803.52+3644.12+921.4+1889.72+4722.6+3680.84+2776.44+3676.76</f>
        <v>39783.4</v>
      </c>
      <c r="J11" s="61"/>
    </row>
    <row r="12" spans="1:10" s="9" customFormat="1" ht="24">
      <c r="A12" s="41" t="s">
        <v>59</v>
      </c>
      <c r="B12" s="5" t="s">
        <v>10</v>
      </c>
      <c r="C12" s="8" t="s">
        <v>32</v>
      </c>
      <c r="D12" s="5" t="s">
        <v>28</v>
      </c>
      <c r="E12" s="5" t="s">
        <v>31</v>
      </c>
      <c r="F12" s="5" t="s">
        <v>31</v>
      </c>
      <c r="G12" s="6" t="s">
        <v>64</v>
      </c>
      <c r="H12" s="7" t="s">
        <v>49</v>
      </c>
      <c r="I12" s="6">
        <v>78300</v>
      </c>
      <c r="J12" s="33"/>
    </row>
    <row r="13" spans="1:10" s="9" customFormat="1" ht="24">
      <c r="A13" s="58" t="s">
        <v>58</v>
      </c>
      <c r="B13" s="5" t="s">
        <v>10</v>
      </c>
      <c r="C13" s="8" t="s">
        <v>46</v>
      </c>
      <c r="D13" s="47" t="s">
        <v>28</v>
      </c>
      <c r="E13" s="5" t="s">
        <v>31</v>
      </c>
      <c r="F13" s="5" t="s">
        <v>31</v>
      </c>
      <c r="G13" s="6" t="s">
        <v>65</v>
      </c>
      <c r="H13" s="7" t="s">
        <v>49</v>
      </c>
      <c r="I13" s="48">
        <v>39600</v>
      </c>
      <c r="J13" s="33"/>
    </row>
    <row r="14" spans="1:10" s="9" customFormat="1" ht="12">
      <c r="A14" s="43"/>
      <c r="B14" s="17" t="s">
        <v>10</v>
      </c>
      <c r="C14" s="16" t="s">
        <v>33</v>
      </c>
      <c r="D14" s="17" t="s">
        <v>34</v>
      </c>
      <c r="E14" s="17" t="s">
        <v>50</v>
      </c>
      <c r="F14" s="17" t="s">
        <v>50</v>
      </c>
      <c r="G14" s="18" t="s">
        <v>56</v>
      </c>
      <c r="H14" s="19" t="s">
        <v>49</v>
      </c>
      <c r="I14" s="18">
        <f>8072.77+131140.71+125520.84+127316.06+16315.42+132346.63+141159.17+21010.21+134615.19+13389.8+133858.86+10272.97+187993.88+210.38+11419.02+138581.61+138581.61+9943.56+138344.42+10837.03+127620+95870.22+10593.88</f>
        <v>1865014.2399999998</v>
      </c>
      <c r="J14" s="33"/>
    </row>
    <row r="15" spans="1:10" s="9" customFormat="1" ht="12">
      <c r="A15" s="56"/>
      <c r="B15" s="57"/>
      <c r="C15" s="20"/>
      <c r="D15" s="21"/>
      <c r="E15" s="21" t="s">
        <v>51</v>
      </c>
      <c r="F15" s="21"/>
      <c r="G15" s="22"/>
      <c r="H15" s="23"/>
      <c r="I15" s="22"/>
      <c r="J15" s="33"/>
    </row>
    <row r="16" spans="1:10" s="9" customFormat="1" ht="12">
      <c r="A16" s="56" t="s">
        <v>57</v>
      </c>
      <c r="B16" s="57"/>
      <c r="C16" s="20"/>
      <c r="D16" s="21"/>
      <c r="E16" s="21" t="s">
        <v>52</v>
      </c>
      <c r="F16" s="21"/>
      <c r="G16" s="22"/>
      <c r="H16" s="23"/>
      <c r="I16" s="22"/>
      <c r="J16" s="33"/>
    </row>
    <row r="17" spans="1:10" s="9" customFormat="1" ht="12">
      <c r="A17" s="56"/>
      <c r="B17" s="57"/>
      <c r="C17" s="20"/>
      <c r="D17" s="21"/>
      <c r="E17" s="21" t="s">
        <v>53</v>
      </c>
      <c r="F17" s="21"/>
      <c r="G17" s="22"/>
      <c r="H17" s="23"/>
      <c r="I17" s="22"/>
      <c r="J17" s="33"/>
    </row>
    <row r="18" spans="1:10" s="9" customFormat="1" ht="12">
      <c r="A18" s="50"/>
      <c r="B18" s="51"/>
      <c r="C18" s="52"/>
      <c r="D18" s="53"/>
      <c r="E18" s="53" t="s">
        <v>54</v>
      </c>
      <c r="F18" s="53"/>
      <c r="G18" s="54"/>
      <c r="H18" s="55"/>
      <c r="I18" s="54"/>
      <c r="J18" s="33"/>
    </row>
    <row r="19" spans="1:10" s="9" customFormat="1" ht="12">
      <c r="A19" s="44"/>
      <c r="B19" s="45"/>
      <c r="C19" s="24"/>
      <c r="D19" s="13"/>
      <c r="E19" s="13" t="s">
        <v>55</v>
      </c>
      <c r="F19" s="13"/>
      <c r="G19" s="14"/>
      <c r="H19" s="15"/>
      <c r="I19" s="14"/>
    </row>
    <row r="20" spans="1:10" s="9" customFormat="1" ht="24">
      <c r="A20" s="58" t="s">
        <v>68</v>
      </c>
      <c r="B20" s="5" t="s">
        <v>10</v>
      </c>
      <c r="C20" s="8" t="s">
        <v>69</v>
      </c>
      <c r="D20" s="5" t="s">
        <v>28</v>
      </c>
      <c r="E20" s="5" t="s">
        <v>70</v>
      </c>
      <c r="F20" s="8" t="s">
        <v>70</v>
      </c>
      <c r="G20" s="6">
        <v>47000</v>
      </c>
      <c r="H20" s="60" t="s">
        <v>71</v>
      </c>
      <c r="I20" s="6">
        <v>47000</v>
      </c>
    </row>
    <row r="21" spans="1:10">
      <c r="C21" s="1"/>
      <c r="G21" s="3"/>
      <c r="I21" s="3"/>
    </row>
    <row r="22" spans="1:10">
      <c r="C22" s="1"/>
      <c r="G22" s="3"/>
      <c r="H22" s="4"/>
      <c r="I22" s="3"/>
    </row>
    <row r="23" spans="1:10">
      <c r="C23" s="1"/>
      <c r="G23" s="3"/>
      <c r="I23" s="3"/>
    </row>
    <row r="24" spans="1:10">
      <c r="C24" s="1"/>
      <c r="G24" s="3"/>
      <c r="H24" s="4"/>
      <c r="I24" s="3"/>
    </row>
    <row r="25" spans="1:10">
      <c r="C25" s="1"/>
      <c r="G25" s="3"/>
      <c r="H25" s="4"/>
      <c r="I25" s="3"/>
    </row>
    <row r="26" spans="1:10">
      <c r="C26" s="1"/>
      <c r="G26" s="3"/>
      <c r="I26" s="3"/>
    </row>
    <row r="27" spans="1:10">
      <c r="C27" s="1"/>
      <c r="G27" s="3"/>
      <c r="H27" s="4"/>
      <c r="I27" s="3"/>
    </row>
    <row r="28" spans="1:10">
      <c r="C28" s="1"/>
      <c r="G28" s="3"/>
      <c r="I28" s="3"/>
    </row>
    <row r="29" spans="1:10">
      <c r="C29" s="1"/>
      <c r="G29" s="3"/>
      <c r="I29" s="3"/>
    </row>
    <row r="30" spans="1:10">
      <c r="C30" s="1"/>
      <c r="G30" s="3"/>
      <c r="I30" s="3"/>
    </row>
    <row r="31" spans="1:10">
      <c r="C31" s="1"/>
      <c r="G31" s="3"/>
      <c r="I31" s="3"/>
    </row>
    <row r="32" spans="1:10">
      <c r="G32" s="3"/>
      <c r="I32" s="3"/>
    </row>
    <row r="33" spans="7:9">
      <c r="G33" s="3"/>
      <c r="I33" s="3"/>
    </row>
    <row r="34" spans="7:9">
      <c r="G34" s="3"/>
      <c r="I34" s="3"/>
    </row>
    <row r="35" spans="7:9">
      <c r="G35" s="3"/>
      <c r="I35" s="3"/>
    </row>
    <row r="36" spans="7:9">
      <c r="G36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15"/>
  <sheetViews>
    <sheetView workbookViewId="0">
      <selection activeCell="C33" sqref="C33"/>
    </sheetView>
  </sheetViews>
  <sheetFormatPr defaultRowHeight="15"/>
  <cols>
    <col min="1" max="1" width="25.5703125" customWidth="1"/>
    <col min="2" max="2" width="61.28515625" customWidth="1"/>
    <col min="3" max="3" width="16.5703125" style="32" customWidth="1"/>
    <col min="4" max="4" width="14.5703125" customWidth="1"/>
  </cols>
  <sheetData>
    <row r="3" spans="1:4">
      <c r="A3" s="25" t="s">
        <v>11</v>
      </c>
      <c r="B3" s="25" t="s">
        <v>12</v>
      </c>
      <c r="C3" s="25" t="s">
        <v>13</v>
      </c>
      <c r="D3" s="25" t="s">
        <v>14</v>
      </c>
    </row>
    <row r="4" spans="1:4" s="2" customFormat="1">
      <c r="A4" s="26" t="s">
        <v>35</v>
      </c>
      <c r="B4" s="27" t="s">
        <v>44</v>
      </c>
      <c r="C4" s="31">
        <v>2016</v>
      </c>
      <c r="D4" s="28"/>
    </row>
    <row r="5" spans="1:4">
      <c r="A5" s="29" t="s">
        <v>16</v>
      </c>
      <c r="B5" s="29" t="s">
        <v>17</v>
      </c>
      <c r="C5" s="31">
        <v>2016</v>
      </c>
      <c r="D5" s="30">
        <f>1750+1400</f>
        <v>3150</v>
      </c>
    </row>
    <row r="6" spans="1:4">
      <c r="A6" s="29" t="s">
        <v>66</v>
      </c>
      <c r="B6" s="29" t="s">
        <v>67</v>
      </c>
      <c r="C6" s="31">
        <v>2016</v>
      </c>
      <c r="D6" s="30">
        <v>0</v>
      </c>
    </row>
    <row r="7" spans="1:4">
      <c r="A7" s="29" t="s">
        <v>18</v>
      </c>
      <c r="B7" s="29" t="s">
        <v>19</v>
      </c>
      <c r="C7" s="31">
        <v>2016</v>
      </c>
      <c r="D7" s="30">
        <v>4690</v>
      </c>
    </row>
    <row r="8" spans="1:4">
      <c r="A8" s="29" t="s">
        <v>72</v>
      </c>
      <c r="B8" s="29" t="s">
        <v>73</v>
      </c>
      <c r="C8" s="31">
        <v>2016</v>
      </c>
      <c r="D8" s="30">
        <v>1248</v>
      </c>
    </row>
    <row r="9" spans="1:4">
      <c r="A9" s="29" t="s">
        <v>47</v>
      </c>
      <c r="B9" s="29" t="s">
        <v>15</v>
      </c>
      <c r="C9" s="31">
        <v>2016</v>
      </c>
      <c r="D9" s="30">
        <f>185.15+260+2600+563.03+769.5</f>
        <v>4377.68</v>
      </c>
    </row>
    <row r="10" spans="1:4">
      <c r="A10" s="29" t="s">
        <v>20</v>
      </c>
      <c r="B10" s="29" t="s">
        <v>21</v>
      </c>
      <c r="C10" s="31">
        <v>2016</v>
      </c>
      <c r="D10" s="30">
        <f>283+283+283+283+283+283</f>
        <v>1698</v>
      </c>
    </row>
    <row r="11" spans="1:4">
      <c r="A11" s="29" t="s">
        <v>43</v>
      </c>
      <c r="B11" s="29" t="s">
        <v>45</v>
      </c>
      <c r="C11" s="31">
        <v>2016</v>
      </c>
      <c r="D11" s="30">
        <v>5200</v>
      </c>
    </row>
    <row r="12" spans="1:4">
      <c r="A12" s="29" t="s">
        <v>74</v>
      </c>
      <c r="B12" s="29" t="s">
        <v>75</v>
      </c>
      <c r="C12" s="31">
        <v>2016</v>
      </c>
      <c r="D12" s="30">
        <f>1238.4+167.45</f>
        <v>1405.8500000000001</v>
      </c>
    </row>
    <row r="13" spans="1:4">
      <c r="A13" s="29" t="s">
        <v>22</v>
      </c>
      <c r="B13" s="29" t="s">
        <v>23</v>
      </c>
      <c r="C13" s="31">
        <v>2016</v>
      </c>
      <c r="D13" s="30">
        <v>4472</v>
      </c>
    </row>
    <row r="14" spans="1:4">
      <c r="A14" s="29" t="s">
        <v>76</v>
      </c>
      <c r="B14" s="29" t="s">
        <v>77</v>
      </c>
      <c r="C14" s="31">
        <v>2016</v>
      </c>
      <c r="D14" s="30">
        <f>5200+8528+9672</f>
        <v>23400</v>
      </c>
    </row>
    <row r="15" spans="1:4">
      <c r="A15" s="29" t="s">
        <v>78</v>
      </c>
      <c r="B15" s="29" t="s">
        <v>15</v>
      </c>
      <c r="C15" s="31">
        <v>2016</v>
      </c>
      <c r="D15" s="30">
        <f>44200+10400</f>
        <v>54600</v>
      </c>
    </row>
  </sheetData>
  <sortState ref="A5:D12">
    <sortCondition ref="A5:A12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2016-07-11T07:37:29Z</cp:lastPrinted>
  <dcterms:created xsi:type="dcterms:W3CDTF">2014-01-28T10:17:53Z</dcterms:created>
  <dcterms:modified xsi:type="dcterms:W3CDTF">2017-01-17T07:36:00Z</dcterms:modified>
</cp:coreProperties>
</file>